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567" windowHeight="8385" tabRatio="188"/>
  </bookViews>
  <sheets>
    <sheet name="Oregon Block Pavers Calc" sheetId="1" r:id="rId1"/>
  </sheets>
  <calcPr calcId="145621"/>
</workbook>
</file>

<file path=xl/calcChain.xml><?xml version="1.0" encoding="utf-8"?>
<calcChain xmlns="http://schemas.openxmlformats.org/spreadsheetml/2006/main">
  <c r="C47" i="1" l="1"/>
  <c r="C40" i="1"/>
  <c r="C39" i="1"/>
  <c r="C33" i="1"/>
  <c r="C32" i="1"/>
  <c r="C31" i="1"/>
  <c r="C24" i="1"/>
  <c r="C23" i="1"/>
  <c r="C16" i="1"/>
  <c r="C8" i="1"/>
  <c r="C7" i="1"/>
  <c r="E7" i="1" l="1"/>
  <c r="B7" i="1"/>
  <c r="D7" i="1"/>
  <c r="F7" i="1" s="1"/>
  <c r="B8" i="1"/>
  <c r="D8" i="1"/>
  <c r="E8" i="1" s="1"/>
  <c r="B15" i="1"/>
  <c r="C15" i="1" s="1"/>
  <c r="D15" i="1"/>
  <c r="E15" i="1" s="1"/>
  <c r="F15" i="1" s="1"/>
  <c r="B16" i="1"/>
  <c r="D16" i="1" s="1"/>
  <c r="B23" i="1"/>
  <c r="D23" i="1" s="1"/>
  <c r="B24" i="1"/>
  <c r="D24" i="1" s="1"/>
  <c r="B31" i="1"/>
  <c r="D31" i="1" s="1"/>
  <c r="B32" i="1"/>
  <c r="D32" i="1"/>
  <c r="B33" i="1"/>
  <c r="D33" i="1" s="1"/>
  <c r="B39" i="1"/>
  <c r="D39" i="1"/>
  <c r="E39" i="1"/>
  <c r="F39" i="1"/>
  <c r="B40" i="1"/>
  <c r="D40" i="1"/>
  <c r="E40" i="1"/>
  <c r="F40" i="1" s="1"/>
  <c r="B47" i="1"/>
  <c r="D47" i="1" s="1"/>
  <c r="E47" i="1" l="1"/>
  <c r="F47" i="1" s="1"/>
  <c r="E33" i="1"/>
  <c r="F33" i="1" s="1"/>
  <c r="E32" i="1"/>
  <c r="F32" i="1" s="1"/>
  <c r="E31" i="1"/>
  <c r="F31" i="1"/>
  <c r="E24" i="1"/>
  <c r="F24" i="1"/>
  <c r="E23" i="1"/>
  <c r="F23" i="1" s="1"/>
  <c r="E16" i="1"/>
  <c r="F16" i="1" s="1"/>
  <c r="F8" i="1"/>
</calcChain>
</file>

<file path=xl/comments1.xml><?xml version="1.0" encoding="utf-8"?>
<comments xmlns="http://schemas.openxmlformats.org/spreadsheetml/2006/main">
  <authors>
    <author>User01</author>
  </authors>
  <commentList>
    <comment ref="D4" authorId="0">
      <text>
        <r>
          <rPr>
            <b/>
            <i/>
            <sz val="9"/>
            <color indexed="16"/>
            <rFont val="Tahoma"/>
            <family val="2"/>
          </rPr>
          <t>Insert the number of square feet in the white boxes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<sst xmlns="http://schemas.openxmlformats.org/spreadsheetml/2006/main" count="31" uniqueCount="17">
  <si>
    <t>TOTAL LAYERS</t>
  </si>
  <si>
    <t>ORDER QUANTITY  (# PCS)</t>
  </si>
  <si>
    <t># OF PALLETS</t>
  </si>
  <si>
    <t># OF LAYERS</t>
  </si>
  <si>
    <t>MUSTER K</t>
  </si>
  <si>
    <t>SQUARE FEET =</t>
  </si>
  <si>
    <t># LARGE RECS (C) =</t>
  </si>
  <si>
    <t># SQUARES (B) =</t>
  </si>
  <si>
    <t>MUSTER M</t>
  </si>
  <si>
    <t># SMALL RECS (A) =</t>
  </si>
  <si>
    <t>MUSTER N</t>
  </si>
  <si>
    <t>MUSTER W</t>
  </si>
  <si>
    <t>2 PC RUNNING BOND</t>
  </si>
  <si>
    <t>PARQUET</t>
  </si>
  <si>
    <t>Oregon Block 
Pavers Calculator</t>
  </si>
  <si>
    <t>PATTERN</t>
  </si>
  <si>
    <t>PATTERN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</si>
</sst>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</font>
    <font>
      <u/>
      <sz val="13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36"/>
      <name val="Arial"/>
      <family val="2"/>
    </font>
    <font>
      <sz val="9"/>
      <color indexed="81"/>
      <name val="Tahoma"/>
      <family val="2"/>
    </font>
    <font>
      <b/>
      <i/>
      <sz val="9"/>
      <color indexed="16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34"/>
      </patternFill>
    </fill>
    <fill>
      <patternFill patternType="solid">
        <fgColor theme="6" tint="0.59999389629810485"/>
        <bgColor indexed="22"/>
      </patternFill>
    </fill>
    <fill>
      <patternFill patternType="solid">
        <fgColor theme="6" tint="0.59996337778862885"/>
        <bgColor indexed="34"/>
      </patternFill>
    </fill>
  </fills>
  <borders count="11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 applyProtection="1">
      <protection hidden="1"/>
    </xf>
    <xf numFmtId="0" fontId="0" fillId="2" borderId="10" xfId="0" applyFont="1" applyFill="1" applyBorder="1" applyAlignment="1" applyProtection="1">
      <alignment horizontal="center" wrapText="1"/>
      <protection hidden="1"/>
    </xf>
    <xf numFmtId="1" fontId="0" fillId="2" borderId="10" xfId="0" applyNumberFormat="1" applyFont="1" applyFill="1" applyBorder="1" applyAlignment="1" applyProtection="1">
      <alignment horizontal="center" wrapText="1"/>
      <protection hidden="1"/>
    </xf>
    <xf numFmtId="0" fontId="2" fillId="2" borderId="0" xfId="0" applyFont="1" applyFill="1" applyBorder="1" applyAlignment="1" applyProtection="1">
      <alignment wrapText="1"/>
      <protection hidden="1"/>
    </xf>
    <xf numFmtId="1" fontId="2" fillId="2" borderId="0" xfId="0" applyNumberFormat="1" applyFont="1" applyFill="1" applyBorder="1" applyProtection="1">
      <protection hidden="1"/>
    </xf>
    <xf numFmtId="0" fontId="2" fillId="2" borderId="0" xfId="0" applyFont="1" applyFill="1" applyBorder="1" applyProtection="1">
      <protection hidden="1"/>
    </xf>
    <xf numFmtId="0" fontId="2" fillId="2" borderId="4" xfId="0" applyFont="1" applyFill="1" applyBorder="1" applyProtection="1">
      <protection hidden="1"/>
    </xf>
    <xf numFmtId="0" fontId="0" fillId="2" borderId="3" xfId="0" applyFill="1" applyBorder="1" applyProtection="1">
      <protection hidden="1"/>
    </xf>
    <xf numFmtId="1" fontId="0" fillId="2" borderId="0" xfId="0" applyNumberFormat="1" applyFill="1" applyProtection="1">
      <protection hidden="1"/>
    </xf>
    <xf numFmtId="0" fontId="0" fillId="2" borderId="0" xfId="0" applyFill="1" applyAlignment="1" applyProtection="1">
      <alignment wrapText="1"/>
      <protection hidden="1"/>
    </xf>
    <xf numFmtId="0" fontId="0" fillId="2" borderId="4" xfId="0" applyFill="1" applyBorder="1" applyProtection="1">
      <protection hidden="1"/>
    </xf>
    <xf numFmtId="0" fontId="0" fillId="4" borderId="3" xfId="0" applyFont="1" applyFill="1" applyBorder="1" applyAlignment="1" applyProtection="1">
      <alignment horizontal="right"/>
      <protection hidden="1"/>
    </xf>
    <xf numFmtId="0" fontId="0" fillId="2" borderId="3" xfId="0" applyFill="1" applyBorder="1" applyAlignment="1" applyProtection="1">
      <alignment horizontal="right"/>
      <protection hidden="1"/>
    </xf>
    <xf numFmtId="2" fontId="0" fillId="2" borderId="0" xfId="0" applyNumberFormat="1" applyFill="1" applyAlignment="1" applyProtection="1">
      <alignment wrapText="1"/>
      <protection hidden="1"/>
    </xf>
    <xf numFmtId="2" fontId="0" fillId="2" borderId="0" xfId="0" applyNumberFormat="1" applyFill="1" applyProtection="1">
      <protection hidden="1"/>
    </xf>
    <xf numFmtId="0" fontId="0" fillId="2" borderId="5" xfId="0" applyFill="1" applyBorder="1" applyProtection="1">
      <protection hidden="1"/>
    </xf>
    <xf numFmtId="1" fontId="0" fillId="2" borderId="6" xfId="0" applyNumberFormat="1" applyFill="1" applyBorder="1" applyProtection="1">
      <protection hidden="1"/>
    </xf>
    <xf numFmtId="0" fontId="0" fillId="2" borderId="6" xfId="0" applyFill="1" applyBorder="1" applyAlignment="1" applyProtection="1">
      <alignment wrapText="1"/>
      <protection hidden="1"/>
    </xf>
    <xf numFmtId="0" fontId="0" fillId="2" borderId="6" xfId="0" applyFill="1" applyBorder="1" applyProtection="1">
      <protection hidden="1"/>
    </xf>
    <xf numFmtId="0" fontId="0" fillId="2" borderId="7" xfId="0" applyFill="1" applyBorder="1" applyProtection="1">
      <protection hidden="1"/>
    </xf>
    <xf numFmtId="0" fontId="0" fillId="2" borderId="1" xfId="0" applyFill="1" applyBorder="1" applyAlignment="1" applyProtection="1">
      <alignment wrapText="1"/>
      <protection hidden="1"/>
    </xf>
    <xf numFmtId="1" fontId="0" fillId="2" borderId="1" xfId="0" applyNumberFormat="1" applyFill="1" applyBorder="1" applyProtection="1">
      <protection hidden="1"/>
    </xf>
    <xf numFmtId="0" fontId="0" fillId="2" borderId="1" xfId="0" applyFill="1" applyBorder="1" applyProtection="1">
      <protection hidden="1"/>
    </xf>
    <xf numFmtId="0" fontId="0" fillId="2" borderId="2" xfId="0" applyFill="1" applyBorder="1" applyProtection="1">
      <protection hidden="1"/>
    </xf>
    <xf numFmtId="1" fontId="4" fillId="0" borderId="9" xfId="0" applyNumberFormat="1" applyFont="1" applyFill="1" applyBorder="1" applyProtection="1">
      <protection locked="0" hidden="1"/>
    </xf>
    <xf numFmtId="0" fontId="1" fillId="3" borderId="8" xfId="0" applyFont="1" applyFill="1" applyBorder="1" applyProtection="1">
      <protection hidden="1"/>
    </xf>
    <xf numFmtId="0" fontId="5" fillId="2" borderId="10" xfId="0" applyFont="1" applyFill="1" applyBorder="1" applyAlignment="1" applyProtection="1">
      <alignment horizontal="center" wrapText="1"/>
      <protection hidden="1"/>
    </xf>
    <xf numFmtId="0" fontId="6" fillId="2" borderId="10" xfId="0" applyFont="1" applyFill="1" applyBorder="1" applyAlignment="1" applyProtection="1">
      <alignment horizontal="center"/>
      <protection hidden="1"/>
    </xf>
    <xf numFmtId="0" fontId="1" fillId="5" borderId="3" xfId="0" applyFont="1" applyFill="1" applyBorder="1" applyProtection="1">
      <protection hidden="1"/>
    </xf>
    <xf numFmtId="0" fontId="0" fillId="2" borderId="10" xfId="0" applyFont="1" applyFill="1" applyBorder="1" applyAlignment="1" applyProtection="1">
      <alignment horizontal="center"/>
      <protection hidden="1"/>
    </xf>
    <xf numFmtId="0" fontId="0" fillId="2" borderId="10" xfId="0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4.wdp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microsoft.com/office/2007/relationships/hdphoto" Target="../media/hdphoto5.wdp"/><Relationship Id="rId5" Type="http://schemas.openxmlformats.org/officeDocument/2006/relationships/image" Target="../media/image3.png"/><Relationship Id="rId10" Type="http://schemas.openxmlformats.org/officeDocument/2006/relationships/image" Target="../media/image6.png"/><Relationship Id="rId4" Type="http://schemas.microsoft.com/office/2007/relationships/hdphoto" Target="../media/hdphoto2.wdp"/><Relationship Id="rId9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372794</xdr:colOff>
      <xdr:row>2</xdr:row>
      <xdr:rowOff>56271</xdr:rowOff>
    </xdr:from>
    <xdr:to>
      <xdr:col>8</xdr:col>
      <xdr:colOff>330591</xdr:colOff>
      <xdr:row>9</xdr:row>
      <xdr:rowOff>105508</xdr:rowOff>
    </xdr:to>
    <xdr:pic>
      <xdr:nvPicPr>
        <xdr:cNvPr id="104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duotone>
            <a:prstClr val="black"/>
            <a:srgbClr val="D9C3A5">
              <a:tint val="50000"/>
              <a:satMod val="180000"/>
            </a:srgbClr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15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3692" y="1104314"/>
          <a:ext cx="1561514" cy="1273126"/>
        </a:xfrm>
        <a:prstGeom prst="rect">
          <a:avLst/>
        </a:prstGeom>
        <a:solidFill>
          <a:schemeClr val="bg2">
            <a:lumMod val="75000"/>
          </a:schemeClr>
        </a:solidFill>
        <a:ln>
          <a:noFill/>
        </a:ln>
      </xdr:spPr>
    </xdr:pic>
    <xdr:clientData/>
  </xdr:twoCellAnchor>
  <xdr:twoCellAnchor>
    <xdr:from>
      <xdr:col>6</xdr:col>
      <xdr:colOff>372794</xdr:colOff>
      <xdr:row>10</xdr:row>
      <xdr:rowOff>56271</xdr:rowOff>
    </xdr:from>
    <xdr:to>
      <xdr:col>8</xdr:col>
      <xdr:colOff>379828</xdr:colOff>
      <xdr:row>17</xdr:row>
      <xdr:rowOff>84406</xdr:rowOff>
    </xdr:to>
    <xdr:pic>
      <xdr:nvPicPr>
        <xdr:cNvPr id="105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duotone>
            <a:prstClr val="black"/>
            <a:srgbClr val="D9C3A5">
              <a:tint val="50000"/>
              <a:satMod val="180000"/>
            </a:srgbClr>
          </a:duotone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colorTemperature colorTemp="47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3692" y="2489982"/>
          <a:ext cx="1610751" cy="1202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407963</xdr:colOff>
      <xdr:row>18</xdr:row>
      <xdr:rowOff>56271</xdr:rowOff>
    </xdr:from>
    <xdr:to>
      <xdr:col>8</xdr:col>
      <xdr:colOff>372794</xdr:colOff>
      <xdr:row>25</xdr:row>
      <xdr:rowOff>56271</xdr:rowOff>
    </xdr:to>
    <xdr:pic>
      <xdr:nvPicPr>
        <xdr:cNvPr id="105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duotone>
            <a:prstClr val="black"/>
            <a:srgbClr val="D9C3A5">
              <a:tint val="50000"/>
              <a:satMod val="180000"/>
            </a:srgbClr>
          </a:duotone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colorTemperature colorTemp="47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8862" y="3826412"/>
          <a:ext cx="1568547" cy="11746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422031</xdr:colOff>
      <xdr:row>26</xdr:row>
      <xdr:rowOff>56271</xdr:rowOff>
    </xdr:from>
    <xdr:to>
      <xdr:col>8</xdr:col>
      <xdr:colOff>372794</xdr:colOff>
      <xdr:row>33</xdr:row>
      <xdr:rowOff>105508</xdr:rowOff>
    </xdr:to>
    <xdr:pic>
      <xdr:nvPicPr>
        <xdr:cNvPr id="105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duotone>
            <a:prstClr val="black"/>
            <a:srgbClr val="D9C3A5">
              <a:tint val="50000"/>
              <a:satMod val="180000"/>
            </a:srgbClr>
          </a:duotone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colorTemperature colorTemp="47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929" y="5162843"/>
          <a:ext cx="1554480" cy="1223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372794</xdr:colOff>
      <xdr:row>42</xdr:row>
      <xdr:rowOff>56271</xdr:rowOff>
    </xdr:from>
    <xdr:to>
      <xdr:col>8</xdr:col>
      <xdr:colOff>429065</xdr:colOff>
      <xdr:row>49</xdr:row>
      <xdr:rowOff>84406</xdr:rowOff>
    </xdr:to>
    <xdr:pic>
      <xdr:nvPicPr>
        <xdr:cNvPr id="105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duotone>
            <a:prstClr val="black"/>
            <a:srgbClr val="D9C3A5">
              <a:tint val="50000"/>
              <a:satMod val="18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3692" y="7835705"/>
          <a:ext cx="1659988" cy="1202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422031</xdr:colOff>
      <xdr:row>34</xdr:row>
      <xdr:rowOff>91440</xdr:rowOff>
    </xdr:from>
    <xdr:to>
      <xdr:col>8</xdr:col>
      <xdr:colOff>407963</xdr:colOff>
      <xdr:row>41</xdr:row>
      <xdr:rowOff>28135</xdr:rowOff>
    </xdr:to>
    <xdr:pic>
      <xdr:nvPicPr>
        <xdr:cNvPr id="105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duotone>
            <a:schemeClr val="accent6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11">
                  <a14:imgEffect>
                    <a14:colorTemperature colorTemp="47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929" y="6534443"/>
          <a:ext cx="1589649" cy="1111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0"/>
  <sheetViews>
    <sheetView tabSelected="1" workbookViewId="0">
      <pane ySplit="2" topLeftCell="A3" activePane="bottomLeft" state="frozen"/>
      <selection pane="bottomLeft" activeCell="B13" sqref="B13"/>
    </sheetView>
  </sheetViews>
  <sheetFormatPr defaultColWidth="11.3984375" defaultRowHeight="12.75" x14ac:dyDescent="0.25"/>
  <cols>
    <col min="1" max="1" width="19.09765625" style="1" customWidth="1"/>
    <col min="2" max="2" width="11.3984375" style="1" customWidth="1"/>
    <col min="3" max="3" width="11.3984375" style="1" hidden="1" customWidth="1"/>
    <col min="4" max="16384" width="11.3984375" style="1"/>
  </cols>
  <sheetData>
    <row r="1" spans="1:9" ht="64.25" customHeight="1" thickTop="1" thickBot="1" x14ac:dyDescent="0.8">
      <c r="A1" s="27" t="s">
        <v>14</v>
      </c>
      <c r="B1" s="28"/>
      <c r="C1" s="28"/>
      <c r="D1" s="28"/>
      <c r="E1" s="28"/>
      <c r="F1" s="28"/>
      <c r="G1" s="28"/>
      <c r="H1" s="28"/>
      <c r="I1" s="28"/>
    </row>
    <row r="2" spans="1:9" ht="39.35" thickTop="1" thickBot="1" x14ac:dyDescent="0.3">
      <c r="A2" s="30" t="s">
        <v>16</v>
      </c>
      <c r="B2" s="30"/>
      <c r="C2" s="2" t="s">
        <v>0</v>
      </c>
      <c r="D2" s="3" t="s">
        <v>1</v>
      </c>
      <c r="E2" s="3" t="s">
        <v>2</v>
      </c>
      <c r="F2" s="3" t="s">
        <v>3</v>
      </c>
      <c r="G2" s="31" t="s">
        <v>15</v>
      </c>
      <c r="H2" s="31"/>
      <c r="I2" s="31"/>
    </row>
    <row r="3" spans="1:9" ht="20.5" thickTop="1" x14ac:dyDescent="0.35">
      <c r="A3" s="29" t="s">
        <v>4</v>
      </c>
      <c r="B3" s="29"/>
      <c r="C3" s="4"/>
      <c r="D3" s="5"/>
      <c r="E3" s="6"/>
      <c r="F3" s="6"/>
      <c r="G3" s="6"/>
      <c r="H3" s="6"/>
      <c r="I3" s="7"/>
    </row>
    <row r="4" spans="1:9" x14ac:dyDescent="0.25">
      <c r="A4" s="8"/>
      <c r="B4" s="9"/>
      <c r="C4" s="10"/>
      <c r="D4" s="9"/>
      <c r="I4" s="11"/>
    </row>
    <row r="5" spans="1:9" x14ac:dyDescent="0.25">
      <c r="A5" s="12" t="s">
        <v>5</v>
      </c>
      <c r="B5" s="25">
        <v>500</v>
      </c>
      <c r="C5" s="10"/>
      <c r="D5" s="9"/>
      <c r="I5" s="11"/>
    </row>
    <row r="6" spans="1:9" x14ac:dyDescent="0.25">
      <c r="A6" s="13"/>
      <c r="B6" s="9"/>
      <c r="C6" s="10"/>
      <c r="D6" s="9"/>
      <c r="I6" s="11"/>
    </row>
    <row r="7" spans="1:9" x14ac:dyDescent="0.25">
      <c r="A7" s="13" t="s">
        <v>6</v>
      </c>
      <c r="B7" s="9">
        <f>(B5*0.73)*3.17</f>
        <v>1157.05</v>
      </c>
      <c r="C7" s="14">
        <f>B7/32</f>
        <v>36.157812499999999</v>
      </c>
      <c r="D7" s="9">
        <f>C7*32</f>
        <v>1157.05</v>
      </c>
      <c r="E7" s="1">
        <f>ROUNDDOWN((D7/320),0)</f>
        <v>3</v>
      </c>
      <c r="F7" s="15">
        <f>((D7)-(E7*320))/32</f>
        <v>6.1578124999999986</v>
      </c>
      <c r="I7" s="11"/>
    </row>
    <row r="8" spans="1:9" x14ac:dyDescent="0.25">
      <c r="A8" s="13" t="s">
        <v>7</v>
      </c>
      <c r="B8" s="9">
        <f>(B5*0.27)*4.76</f>
        <v>642.6</v>
      </c>
      <c r="C8" s="10">
        <f>B8/48</f>
        <v>13.387500000000001</v>
      </c>
      <c r="D8" s="9">
        <f>C8*48</f>
        <v>642.6</v>
      </c>
      <c r="E8" s="1">
        <f>ROUNDDOWN((D8/480),0)</f>
        <v>1</v>
      </c>
      <c r="F8" s="15">
        <f>((D8)-(E8*480))/48</f>
        <v>3.3875000000000006</v>
      </c>
      <c r="I8" s="11"/>
    </row>
    <row r="9" spans="1:9" x14ac:dyDescent="0.25">
      <c r="A9" s="8"/>
      <c r="B9" s="9"/>
      <c r="C9" s="10"/>
      <c r="D9" s="9"/>
      <c r="I9" s="11"/>
    </row>
    <row r="10" spans="1:9" x14ac:dyDescent="0.25">
      <c r="A10" s="16"/>
      <c r="B10" s="17"/>
      <c r="C10" s="18"/>
      <c r="D10" s="17"/>
      <c r="E10" s="19"/>
      <c r="F10" s="19"/>
      <c r="G10" s="19"/>
      <c r="H10" s="19"/>
      <c r="I10" s="20"/>
    </row>
    <row r="11" spans="1:9" ht="16.100000000000001" x14ac:dyDescent="0.3">
      <c r="A11" s="26" t="s">
        <v>8</v>
      </c>
      <c r="B11" s="26"/>
      <c r="C11" s="21"/>
      <c r="D11" s="22"/>
      <c r="E11" s="23"/>
      <c r="F11" s="23"/>
      <c r="G11" s="23"/>
      <c r="H11" s="23"/>
      <c r="I11" s="24"/>
    </row>
    <row r="12" spans="1:9" x14ac:dyDescent="0.25">
      <c r="A12" s="8"/>
      <c r="B12" s="9"/>
      <c r="C12" s="10"/>
      <c r="D12" s="9"/>
      <c r="I12" s="11"/>
    </row>
    <row r="13" spans="1:9" x14ac:dyDescent="0.25">
      <c r="A13" s="12" t="s">
        <v>5</v>
      </c>
      <c r="B13" s="25">
        <v>500</v>
      </c>
      <c r="D13" s="9"/>
      <c r="I13" s="11"/>
    </row>
    <row r="14" spans="1:9" x14ac:dyDescent="0.25">
      <c r="A14" s="13"/>
      <c r="B14" s="9"/>
      <c r="C14" s="10"/>
      <c r="D14" s="9"/>
      <c r="I14" s="11"/>
    </row>
    <row r="15" spans="1:9" x14ac:dyDescent="0.25">
      <c r="A15" s="13" t="s">
        <v>7</v>
      </c>
      <c r="B15" s="9">
        <f>(B13*0.4)*4.76</f>
        <v>952</v>
      </c>
      <c r="C15" s="14">
        <f>B15/48</f>
        <v>19.833333333333332</v>
      </c>
      <c r="D15" s="9">
        <f>C15*48</f>
        <v>952</v>
      </c>
      <c r="E15" s="1">
        <f>ROUNDDOWN((D15/480),0)</f>
        <v>1</v>
      </c>
      <c r="F15" s="15">
        <f>((D15)-(E15*480))/48</f>
        <v>9.8333333333333339</v>
      </c>
      <c r="I15" s="11"/>
    </row>
    <row r="16" spans="1:9" x14ac:dyDescent="0.25">
      <c r="A16" s="13" t="s">
        <v>9</v>
      </c>
      <c r="B16" s="9">
        <f>(B13*0.6)*9.52</f>
        <v>2856</v>
      </c>
      <c r="C16" s="10">
        <f>B16/96</f>
        <v>29.75</v>
      </c>
      <c r="D16" s="9">
        <f>C16*96</f>
        <v>2856</v>
      </c>
      <c r="E16" s="1">
        <f>ROUNDDOWN((D16/960),0)</f>
        <v>2</v>
      </c>
      <c r="F16" s="1">
        <f>((D16)-(E16*960))/96</f>
        <v>9.75</v>
      </c>
      <c r="I16" s="11"/>
    </row>
    <row r="17" spans="1:9" x14ac:dyDescent="0.25">
      <c r="A17" s="13"/>
      <c r="B17" s="9"/>
      <c r="C17" s="10"/>
      <c r="D17" s="9"/>
      <c r="I17" s="11"/>
    </row>
    <row r="18" spans="1:9" x14ac:dyDescent="0.25">
      <c r="A18" s="16"/>
      <c r="B18" s="17"/>
      <c r="C18" s="18"/>
      <c r="D18" s="17"/>
      <c r="E18" s="19"/>
      <c r="F18" s="19"/>
      <c r="G18" s="19"/>
      <c r="H18" s="19"/>
      <c r="I18" s="20"/>
    </row>
    <row r="19" spans="1:9" ht="16.100000000000001" x14ac:dyDescent="0.3">
      <c r="A19" s="26" t="s">
        <v>10</v>
      </c>
      <c r="B19" s="26"/>
      <c r="C19" s="21"/>
      <c r="D19" s="22"/>
      <c r="E19" s="23"/>
      <c r="F19" s="23"/>
      <c r="G19" s="23"/>
      <c r="H19" s="23"/>
      <c r="I19" s="24"/>
    </row>
    <row r="20" spans="1:9" x14ac:dyDescent="0.25">
      <c r="A20" s="8"/>
      <c r="B20" s="9"/>
      <c r="C20" s="10"/>
      <c r="D20" s="9"/>
      <c r="I20" s="11"/>
    </row>
    <row r="21" spans="1:9" x14ac:dyDescent="0.25">
      <c r="A21" s="12" t="s">
        <v>5</v>
      </c>
      <c r="B21" s="25">
        <v>500</v>
      </c>
      <c r="D21" s="9"/>
      <c r="I21" s="11"/>
    </row>
    <row r="22" spans="1:9" x14ac:dyDescent="0.25">
      <c r="A22" s="13"/>
      <c r="B22" s="9"/>
      <c r="C22" s="10"/>
      <c r="D22" s="9"/>
      <c r="F22" s="15"/>
      <c r="I22" s="11"/>
    </row>
    <row r="23" spans="1:9" x14ac:dyDescent="0.25">
      <c r="A23" s="13" t="s">
        <v>6</v>
      </c>
      <c r="B23" s="9">
        <f>(B21*0.8)*3.17</f>
        <v>1268</v>
      </c>
      <c r="C23" s="14">
        <f>B23/32</f>
        <v>39.625</v>
      </c>
      <c r="D23" s="9">
        <f>C23*32</f>
        <v>1268</v>
      </c>
      <c r="E23" s="1">
        <f>ROUNDDOWN((D23/320),0)</f>
        <v>3</v>
      </c>
      <c r="F23" s="15">
        <f>((D23)-(E23*320))/32</f>
        <v>9.625</v>
      </c>
      <c r="I23" s="11"/>
    </row>
    <row r="24" spans="1:9" x14ac:dyDescent="0.25">
      <c r="A24" s="13" t="s">
        <v>9</v>
      </c>
      <c r="B24" s="9">
        <f>(B21*0.2)*9.52</f>
        <v>952</v>
      </c>
      <c r="C24" s="14">
        <f>B24/96</f>
        <v>9.9166666666666661</v>
      </c>
      <c r="D24" s="9">
        <f>C24*96</f>
        <v>952</v>
      </c>
      <c r="E24" s="1">
        <f>ROUNDDOWN((D24/960),0)</f>
        <v>0</v>
      </c>
      <c r="F24" s="15">
        <f>((D24)-(E24*960))/96</f>
        <v>9.9166666666666661</v>
      </c>
      <c r="I24" s="11"/>
    </row>
    <row r="25" spans="1:9" x14ac:dyDescent="0.25">
      <c r="A25" s="8"/>
      <c r="B25" s="9"/>
      <c r="C25" s="10"/>
      <c r="D25" s="9"/>
      <c r="I25" s="11"/>
    </row>
    <row r="26" spans="1:9" x14ac:dyDescent="0.25">
      <c r="A26" s="16"/>
      <c r="B26" s="17"/>
      <c r="C26" s="18"/>
      <c r="D26" s="17"/>
      <c r="E26" s="19"/>
      <c r="F26" s="19"/>
      <c r="G26" s="19"/>
      <c r="H26" s="19"/>
      <c r="I26" s="20"/>
    </row>
    <row r="27" spans="1:9" ht="16.100000000000001" x14ac:dyDescent="0.3">
      <c r="A27" s="26" t="s">
        <v>11</v>
      </c>
      <c r="B27" s="26"/>
      <c r="C27" s="21"/>
      <c r="D27" s="22"/>
      <c r="E27" s="23"/>
      <c r="F27" s="23"/>
      <c r="G27" s="23"/>
      <c r="H27" s="23"/>
      <c r="I27" s="24"/>
    </row>
    <row r="28" spans="1:9" x14ac:dyDescent="0.25">
      <c r="A28" s="8"/>
      <c r="B28" s="9"/>
      <c r="C28" s="10"/>
      <c r="D28" s="9"/>
      <c r="I28" s="11"/>
    </row>
    <row r="29" spans="1:9" x14ac:dyDescent="0.25">
      <c r="A29" s="12" t="s">
        <v>5</v>
      </c>
      <c r="B29" s="25">
        <v>500</v>
      </c>
      <c r="D29" s="9"/>
      <c r="I29" s="11"/>
    </row>
    <row r="30" spans="1:9" x14ac:dyDescent="0.25">
      <c r="A30" s="13"/>
      <c r="B30" s="9"/>
      <c r="C30" s="10"/>
      <c r="D30" s="9"/>
      <c r="I30" s="11"/>
    </row>
    <row r="31" spans="1:9" x14ac:dyDescent="0.25">
      <c r="A31" s="13" t="s">
        <v>6</v>
      </c>
      <c r="B31" s="9">
        <f>(B29*0.375)*3.17</f>
        <v>594.375</v>
      </c>
      <c r="C31" s="14">
        <f>B31/32</f>
        <v>18.57421875</v>
      </c>
      <c r="D31" s="9">
        <f>C31*32</f>
        <v>594.375</v>
      </c>
      <c r="E31" s="1">
        <f>ROUNDDOWN((D31/320),0)</f>
        <v>1</v>
      </c>
      <c r="F31" s="15">
        <f>((D31)-(E31*320))/32</f>
        <v>8.57421875</v>
      </c>
      <c r="I31" s="11"/>
    </row>
    <row r="32" spans="1:9" x14ac:dyDescent="0.25">
      <c r="A32" s="13" t="s">
        <v>7</v>
      </c>
      <c r="B32" s="9">
        <f>(B29*0.35)*4.76</f>
        <v>833</v>
      </c>
      <c r="C32" s="14">
        <f>B32/48</f>
        <v>17.354166666666668</v>
      </c>
      <c r="D32" s="9">
        <f>C32*48</f>
        <v>833</v>
      </c>
      <c r="E32" s="1">
        <f>ROUNDDOWN((D32/480),0)</f>
        <v>1</v>
      </c>
      <c r="F32" s="15">
        <f>((D32)-(E32*480))/48</f>
        <v>7.354166666666667</v>
      </c>
      <c r="I32" s="11"/>
    </row>
    <row r="33" spans="1:9" x14ac:dyDescent="0.25">
      <c r="A33" s="13" t="s">
        <v>9</v>
      </c>
      <c r="B33" s="9">
        <f>(B29*0.275)*9.52</f>
        <v>1309</v>
      </c>
      <c r="C33" s="14">
        <f>B33/96</f>
        <v>13.635416666666666</v>
      </c>
      <c r="D33" s="9">
        <f>C33*96</f>
        <v>1309</v>
      </c>
      <c r="E33" s="1">
        <f>ROUNDDOWN((D33/960),0)</f>
        <v>1</v>
      </c>
      <c r="F33" s="15">
        <f>((D33)-(E33*960))/96</f>
        <v>3.6354166666666665</v>
      </c>
      <c r="I33" s="11"/>
    </row>
    <row r="34" spans="1:9" x14ac:dyDescent="0.25">
      <c r="A34" s="16"/>
      <c r="B34" s="17"/>
      <c r="C34" s="18"/>
      <c r="D34" s="17"/>
      <c r="E34" s="19"/>
      <c r="F34" s="19"/>
      <c r="G34" s="19"/>
      <c r="H34" s="19"/>
      <c r="I34" s="20"/>
    </row>
    <row r="35" spans="1:9" ht="16.100000000000001" x14ac:dyDescent="0.3">
      <c r="A35" s="26" t="s">
        <v>12</v>
      </c>
      <c r="B35" s="26"/>
      <c r="C35" s="21"/>
      <c r="D35" s="22"/>
      <c r="E35" s="23"/>
      <c r="F35" s="23"/>
      <c r="G35" s="23"/>
      <c r="H35" s="23"/>
      <c r="I35" s="24"/>
    </row>
    <row r="36" spans="1:9" x14ac:dyDescent="0.25">
      <c r="A36" s="8"/>
      <c r="B36" s="9"/>
      <c r="C36" s="10"/>
      <c r="D36" s="9"/>
      <c r="I36" s="11"/>
    </row>
    <row r="37" spans="1:9" x14ac:dyDescent="0.25">
      <c r="A37" s="12" t="s">
        <v>5</v>
      </c>
      <c r="B37" s="25">
        <v>500</v>
      </c>
      <c r="D37" s="9"/>
      <c r="I37" s="11"/>
    </row>
    <row r="38" spans="1:9" x14ac:dyDescent="0.25">
      <c r="A38" s="13"/>
      <c r="B38" s="9"/>
      <c r="C38" s="10"/>
      <c r="D38" s="9"/>
      <c r="I38" s="11"/>
    </row>
    <row r="39" spans="1:9" x14ac:dyDescent="0.25">
      <c r="A39" s="13" t="s">
        <v>6</v>
      </c>
      <c r="B39" s="9">
        <f>(B37*0.6)*3.17</f>
        <v>951</v>
      </c>
      <c r="C39" s="14">
        <f>B39/32</f>
        <v>29.71875</v>
      </c>
      <c r="D39" s="9">
        <f>C39*32</f>
        <v>951</v>
      </c>
      <c r="E39" s="1">
        <f>ROUNDDOWN((D39/320),0)</f>
        <v>2</v>
      </c>
      <c r="F39" s="15">
        <f>((D39)-(E39*320))/32</f>
        <v>9.71875</v>
      </c>
      <c r="I39" s="11"/>
    </row>
    <row r="40" spans="1:9" x14ac:dyDescent="0.25">
      <c r="A40" s="13" t="s">
        <v>7</v>
      </c>
      <c r="B40" s="9">
        <f>(B37*0.4)*4.76</f>
        <v>952</v>
      </c>
      <c r="C40" s="14">
        <f>B40/48</f>
        <v>19.833333333333332</v>
      </c>
      <c r="D40" s="9">
        <f>C40*48</f>
        <v>952</v>
      </c>
      <c r="E40" s="1">
        <f>ROUNDDOWN((D40/480),0)</f>
        <v>1</v>
      </c>
      <c r="F40" s="15">
        <f>((D40)-(E40*480))/48</f>
        <v>9.8333333333333339</v>
      </c>
      <c r="I40" s="11"/>
    </row>
    <row r="41" spans="1:9" x14ac:dyDescent="0.25">
      <c r="A41" s="8"/>
      <c r="B41" s="9"/>
      <c r="C41" s="10"/>
      <c r="D41" s="9"/>
      <c r="I41" s="11"/>
    </row>
    <row r="42" spans="1:9" x14ac:dyDescent="0.25">
      <c r="A42" s="16"/>
      <c r="B42" s="17"/>
      <c r="C42" s="18"/>
      <c r="D42" s="17"/>
      <c r="E42" s="19"/>
      <c r="F42" s="19"/>
      <c r="G42" s="19"/>
      <c r="H42" s="19"/>
      <c r="I42" s="20"/>
    </row>
    <row r="43" spans="1:9" ht="16.100000000000001" x14ac:dyDescent="0.3">
      <c r="A43" s="26" t="s">
        <v>13</v>
      </c>
      <c r="B43" s="26"/>
      <c r="C43" s="21"/>
      <c r="D43" s="22"/>
      <c r="E43" s="23"/>
      <c r="F43" s="23"/>
      <c r="G43" s="23"/>
      <c r="H43" s="23"/>
      <c r="I43" s="24"/>
    </row>
    <row r="44" spans="1:9" x14ac:dyDescent="0.25">
      <c r="A44" s="8"/>
      <c r="B44" s="9"/>
      <c r="C44" s="10"/>
      <c r="D44" s="9"/>
      <c r="I44" s="11"/>
    </row>
    <row r="45" spans="1:9" x14ac:dyDescent="0.25">
      <c r="A45" s="12" t="s">
        <v>5</v>
      </c>
      <c r="B45" s="25">
        <v>500</v>
      </c>
      <c r="D45" s="9"/>
      <c r="I45" s="11"/>
    </row>
    <row r="46" spans="1:9" x14ac:dyDescent="0.25">
      <c r="A46" s="13"/>
      <c r="B46" s="9"/>
      <c r="C46" s="10"/>
      <c r="D46" s="9"/>
      <c r="I46" s="11"/>
    </row>
    <row r="47" spans="1:9" x14ac:dyDescent="0.25">
      <c r="A47" s="13" t="s">
        <v>6</v>
      </c>
      <c r="B47" s="9">
        <f>B45*3.17</f>
        <v>1585</v>
      </c>
      <c r="C47" s="14">
        <f>B47/32</f>
        <v>49.53125</v>
      </c>
      <c r="D47" s="9">
        <f>C47*32</f>
        <v>1585</v>
      </c>
      <c r="E47" s="1">
        <f>ROUNDDOWN((D47/320),0)</f>
        <v>4</v>
      </c>
      <c r="F47" s="15">
        <f>((D47)-(E47*320))/32</f>
        <v>9.53125</v>
      </c>
      <c r="I47" s="11"/>
    </row>
    <row r="48" spans="1:9" x14ac:dyDescent="0.25">
      <c r="A48" s="13"/>
      <c r="B48" s="9"/>
      <c r="C48" s="10"/>
      <c r="D48" s="9"/>
      <c r="I48" s="11"/>
    </row>
    <row r="49" spans="1:9" x14ac:dyDescent="0.25">
      <c r="A49" s="8"/>
      <c r="B49" s="9"/>
      <c r="C49" s="10"/>
      <c r="D49" s="9"/>
      <c r="I49" s="11"/>
    </row>
    <row r="50" spans="1:9" x14ac:dyDescent="0.25">
      <c r="A50" s="16"/>
      <c r="B50" s="17"/>
      <c r="C50" s="18"/>
      <c r="D50" s="17"/>
      <c r="E50" s="19"/>
      <c r="F50" s="19"/>
      <c r="G50" s="19"/>
      <c r="H50" s="19"/>
      <c r="I50" s="20"/>
    </row>
  </sheetData>
  <sheetProtection password="CC6D" sheet="1" objects="1" scenarios="1" selectLockedCells="1"/>
  <mergeCells count="9">
    <mergeCell ref="A27:B27"/>
    <mergeCell ref="A35:B35"/>
    <mergeCell ref="A43:B43"/>
    <mergeCell ref="A1:I1"/>
    <mergeCell ref="A3:B3"/>
    <mergeCell ref="A11:B11"/>
    <mergeCell ref="A19:B19"/>
    <mergeCell ref="A2:B2"/>
    <mergeCell ref="G2:I2"/>
  </mergeCells>
  <phoneticPr fontId="3" type="noConversion"/>
  <pageMargins left="0.78749999999999998" right="0.78749999999999998" top="1.0527777777777778" bottom="1.0527777777777778" header="0.78749999999999998" footer="0.78749999999999998"/>
  <pageSetup orientation="portrait" useFirstPageNumber="1" horizontalDpi="300" verticalDpi="300" r:id="rId1"/>
  <headerFooter alignWithMargins="0">
    <oddHeader>&amp;C&amp;"Times New Roman,Regular"&amp;12&amp;A</oddHeader>
    <oddFooter>&amp;C&amp;"Times New Roman,Regular"&amp;12Page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Oregon Block Pavers Calc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User01</cp:lastModifiedBy>
  <dcterms:created xsi:type="dcterms:W3CDTF">2016-04-14T18:46:01Z</dcterms:created>
  <dcterms:modified xsi:type="dcterms:W3CDTF">2016-07-08T22:14:05Z</dcterms:modified>
</cp:coreProperties>
</file>